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100" windowHeight="9030"/>
  </bookViews>
  <sheets>
    <sheet name="Feriebolig" sheetId="1" r:id="rId1"/>
  </sheets>
  <calcPr calcId="125725"/>
</workbook>
</file>

<file path=xl/calcChain.xml><?xml version="1.0" encoding="utf-8"?>
<calcChain xmlns="http://schemas.openxmlformats.org/spreadsheetml/2006/main">
  <c r="E29" i="1"/>
  <c r="A12"/>
  <c r="A11"/>
  <c r="A10"/>
  <c r="A13"/>
  <c r="E24"/>
  <c r="A15"/>
  <c r="A7"/>
  <c r="E4"/>
  <c r="E3"/>
  <c r="E8"/>
  <c r="E15"/>
  <c r="A14"/>
  <c r="E9"/>
  <c r="E14"/>
  <c r="E16"/>
  <c r="E17"/>
  <c r="E18"/>
  <c r="E20"/>
  <c r="E21"/>
  <c r="E26"/>
  <c r="E27"/>
</calcChain>
</file>

<file path=xl/sharedStrings.xml><?xml version="1.0" encoding="utf-8"?>
<sst xmlns="http://schemas.openxmlformats.org/spreadsheetml/2006/main" count="52" uniqueCount="43">
  <si>
    <t>SEK</t>
  </si>
  <si>
    <t>Kurs</t>
  </si>
  <si>
    <t>DKK</t>
  </si>
  <si>
    <t>Skatteværdi højsæson</t>
  </si>
  <si>
    <t>Skatteværdi lavsæson</t>
  </si>
  <si>
    <t>I flg. Skat</t>
  </si>
  <si>
    <t>Skattepligtige værdi</t>
  </si>
  <si>
    <t>Skatteprocent</t>
  </si>
  <si>
    <t>I alt</t>
  </si>
  <si>
    <t>Antal personer i huset</t>
  </si>
  <si>
    <t>L</t>
  </si>
  <si>
    <t>Sæson H eller L</t>
  </si>
  <si>
    <t>År</t>
  </si>
  <si>
    <t>Valuta</t>
  </si>
  <si>
    <t>per uge</t>
  </si>
  <si>
    <t>minus</t>
  </si>
  <si>
    <t>Udregning af skatteværdi for en feriebolig i udlandet</t>
  </si>
  <si>
    <t>Ejendomsvurdering bolig 1</t>
  </si>
  <si>
    <t>Ejendomsvurdering bolig 2</t>
  </si>
  <si>
    <t>Bolig</t>
  </si>
  <si>
    <t>Husleje + skatteværdi</t>
  </si>
  <si>
    <t>Husleje + skatteværdi + proviant</t>
  </si>
  <si>
    <t>walter</t>
  </si>
  <si>
    <t>Per personer</t>
  </si>
  <si>
    <t xml:space="preserve"> person</t>
  </si>
  <si>
    <t>Proviant total indkøb af fælles proviant</t>
  </si>
  <si>
    <t>Skat (din trækprocent)</t>
  </si>
  <si>
    <t>Betalte fælles udgifter af dig (indkøb/depositum/proviant)</t>
  </si>
  <si>
    <t>Manko (din manglende indbetaling)</t>
  </si>
  <si>
    <t>Indsæt bolig nr., antal personer, år og høj- eller lavsæson</t>
  </si>
  <si>
    <t>Indsæt skatteværdi for højsæson, for tiden 0,50%</t>
  </si>
  <si>
    <t>Indsæt skatteværdi for lavsæson, for tiden 0,25%</t>
  </si>
  <si>
    <t>Indsæt huslejen for højsæson, som firmaet trækker af din løn</t>
  </si>
  <si>
    <t>Indsæt huslejen for lavsæson, som firmaet trækker af din løn</t>
  </si>
  <si>
    <t>Indsæt din trækprocent</t>
  </si>
  <si>
    <t>Indsæt det totale beløb for fælles indkøb</t>
  </si>
  <si>
    <t>Indsæt dine betalte ydelser for fælles indkøb</t>
  </si>
  <si>
    <t>Indsæt ejendomsvurdering, valuta og kurs</t>
  </si>
  <si>
    <t>I de gule felter indsættes:</t>
  </si>
  <si>
    <t>Reg.No.1246</t>
  </si>
  <si>
    <r>
      <t xml:space="preserve">Udarbejdet af Jørgen Walter </t>
    </r>
    <r>
      <rPr>
        <b/>
        <sz val="11"/>
        <color indexed="8"/>
        <rFont val="Calibri"/>
        <family val="2"/>
      </rPr>
      <t>©</t>
    </r>
  </si>
  <si>
    <t xml:space="preserve">www.walter-lystfisker.dk </t>
  </si>
  <si>
    <t>COPYRIGHT © 2014</t>
  </si>
</sst>
</file>

<file path=xl/styles.xml><?xml version="1.0" encoding="utf-8"?>
<styleSheet xmlns="http://schemas.openxmlformats.org/spreadsheetml/2006/main">
  <numFmts count="3">
    <numFmt numFmtId="44" formatCode="_ &quot;kr.&quot;\ * #,##0.00_ ;_ &quot;kr.&quot;\ * \-#,##0.00_ ;_ &quot;kr.&quot;\ * &quot;-&quot;??_ ;_ @_ "/>
    <numFmt numFmtId="43" formatCode="_ * #,##0.00_ ;_ * \-#,##0.00_ ;_ * &quot;-&quot;??_ ;_ @_ "/>
    <numFmt numFmtId="164" formatCode="_ * #,##0.000_ ;_ * \-#,##0.000_ ;_ * &quot;-&quot;???_ ;_ @_ "/>
  </numFmts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Border="1" applyProtection="1"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44" fontId="3" fillId="3" borderId="1" xfId="3" applyFont="1" applyFill="1" applyBorder="1" applyProtection="1">
      <protection hidden="1"/>
    </xf>
    <xf numFmtId="44" fontId="2" fillId="0" borderId="0" xfId="3" applyFont="1" applyProtection="1">
      <protection hidden="1"/>
    </xf>
    <xf numFmtId="43" fontId="2" fillId="4" borderId="0" xfId="1" applyFont="1" applyFill="1" applyBorder="1" applyProtection="1">
      <protection locked="0"/>
    </xf>
    <xf numFmtId="43" fontId="2" fillId="4" borderId="0" xfId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10" fontId="2" fillId="4" borderId="0" xfId="2" applyNumberFormat="1" applyFont="1" applyFill="1" applyBorder="1" applyProtection="1">
      <protection locked="0"/>
    </xf>
    <xf numFmtId="44" fontId="2" fillId="4" borderId="1" xfId="3" applyFont="1" applyFill="1" applyBorder="1" applyProtection="1">
      <protection locked="0"/>
    </xf>
    <xf numFmtId="9" fontId="2" fillId="4" borderId="0" xfId="2" applyFon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0" fontId="0" fillId="3" borderId="5" xfId="0" applyFill="1" applyBorder="1" applyProtection="1"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44" fontId="2" fillId="5" borderId="8" xfId="3" applyFont="1" applyFill="1" applyBorder="1" applyAlignment="1" applyProtection="1">
      <alignment horizontal="center"/>
      <protection hidden="1"/>
    </xf>
    <xf numFmtId="0" fontId="0" fillId="5" borderId="5" xfId="0" applyFill="1" applyBorder="1" applyProtection="1">
      <protection hidden="1"/>
    </xf>
    <xf numFmtId="0" fontId="0" fillId="5" borderId="0" xfId="0" applyFill="1" applyBorder="1" applyAlignment="1" applyProtection="1">
      <alignment horizontal="center"/>
      <protection hidden="1"/>
    </xf>
    <xf numFmtId="44" fontId="2" fillId="5" borderId="1" xfId="3" applyFont="1" applyFill="1" applyBorder="1" applyProtection="1">
      <protection hidden="1"/>
    </xf>
    <xf numFmtId="0" fontId="0" fillId="5" borderId="8" xfId="0" applyFill="1" applyBorder="1" applyAlignment="1" applyProtection="1">
      <alignment horizontal="center"/>
      <protection hidden="1"/>
    </xf>
    <xf numFmtId="0" fontId="0" fillId="5" borderId="0" xfId="0" applyFill="1" applyBorder="1" applyProtection="1">
      <protection hidden="1"/>
    </xf>
    <xf numFmtId="0" fontId="0" fillId="5" borderId="9" xfId="0" applyFill="1" applyBorder="1" applyProtection="1">
      <protection hidden="1"/>
    </xf>
    <xf numFmtId="0" fontId="0" fillId="5" borderId="10" xfId="0" applyFill="1" applyBorder="1" applyAlignment="1" applyProtection="1">
      <alignment horizontal="center"/>
      <protection hidden="1"/>
    </xf>
    <xf numFmtId="0" fontId="0" fillId="5" borderId="10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44" fontId="2" fillId="2" borderId="0" xfId="3" applyFont="1" applyFill="1" applyBorder="1" applyProtection="1">
      <protection hidden="1"/>
    </xf>
    <xf numFmtId="44" fontId="2" fillId="2" borderId="0" xfId="3" applyFont="1" applyFill="1" applyProtection="1">
      <protection hidden="1"/>
    </xf>
    <xf numFmtId="44" fontId="3" fillId="6" borderId="4" xfId="3" applyFont="1" applyFill="1" applyBorder="1" applyProtection="1">
      <protection hidden="1"/>
    </xf>
    <xf numFmtId="44" fontId="3" fillId="6" borderId="11" xfId="3" applyFont="1" applyFill="1" applyBorder="1" applyProtection="1">
      <protection hidden="1"/>
    </xf>
    <xf numFmtId="0" fontId="0" fillId="4" borderId="7" xfId="0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hidden="1"/>
    </xf>
    <xf numFmtId="0" fontId="0" fillId="5" borderId="3" xfId="0" applyFill="1" applyBorder="1" applyProtection="1">
      <protection hidden="1"/>
    </xf>
    <xf numFmtId="43" fontId="2" fillId="5" borderId="0" xfId="1" applyFont="1" applyFill="1" applyBorder="1" applyProtection="1">
      <protection hidden="1"/>
    </xf>
    <xf numFmtId="43" fontId="2" fillId="5" borderId="0" xfId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0" xfId="4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0" fontId="5" fillId="5" borderId="13" xfId="0" applyFont="1" applyFill="1" applyBorder="1" applyAlignment="1" applyProtection="1">
      <alignment horizontal="center" vertical="center"/>
      <protection hidden="1"/>
    </xf>
    <xf numFmtId="0" fontId="5" fillId="5" borderId="14" xfId="0" applyFont="1" applyFill="1" applyBorder="1" applyAlignment="1" applyProtection="1">
      <alignment horizontal="center" vertical="center"/>
      <protection hidden="1"/>
    </xf>
    <xf numFmtId="0" fontId="6" fillId="5" borderId="6" xfId="0" applyFont="1" applyFill="1" applyBorder="1" applyAlignment="1" applyProtection="1">
      <alignment horizontal="center"/>
      <protection hidden="1"/>
    </xf>
    <xf numFmtId="0" fontId="6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</cellXfs>
  <cellStyles count="5">
    <cellStyle name="1000-sep (2 dec)" xfId="1" builtinId="3"/>
    <cellStyle name="Hyperlink" xfId="4" builtinId="8"/>
    <cellStyle name="Normal" xfId="0" builtinId="0"/>
    <cellStyle name="Procent" xfId="2" builtinId="5"/>
    <cellStyle name="Valuta" xfId="3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B31" sqref="B31:D31"/>
    </sheetView>
  </sheetViews>
  <sheetFormatPr defaultColWidth="8.85546875" defaultRowHeight="15"/>
  <cols>
    <col min="1" max="1" width="27.42578125" style="1" bestFit="1" customWidth="1"/>
    <col min="2" max="2" width="20.7109375" style="1" customWidth="1"/>
    <col min="3" max="3" width="4.140625" style="1" bestFit="1" customWidth="1"/>
    <col min="4" max="4" width="20.7109375" style="1" customWidth="1"/>
    <col min="5" max="5" width="20.7109375" style="6" customWidth="1"/>
    <col min="6" max="16384" width="8.85546875" style="1"/>
  </cols>
  <sheetData>
    <row r="1" spans="1:15" ht="24.6" customHeight="1" thickBot="1">
      <c r="A1" s="45" t="s">
        <v>16</v>
      </c>
      <c r="B1" s="46"/>
      <c r="C1" s="46"/>
      <c r="D1" s="46"/>
      <c r="E1" s="47"/>
      <c r="F1" s="30"/>
      <c r="G1" s="52" t="s">
        <v>38</v>
      </c>
      <c r="H1" s="52"/>
      <c r="I1" s="52"/>
      <c r="J1" s="52"/>
      <c r="K1" s="52"/>
      <c r="L1" s="52"/>
      <c r="M1" s="30"/>
      <c r="N1" s="30"/>
      <c r="O1" s="30"/>
    </row>
    <row r="2" spans="1:15">
      <c r="A2" s="17" t="s">
        <v>13</v>
      </c>
      <c r="B2" s="35" t="s">
        <v>0</v>
      </c>
      <c r="C2" s="18"/>
      <c r="D2" s="18" t="s">
        <v>1</v>
      </c>
      <c r="E2" s="19" t="s">
        <v>2</v>
      </c>
      <c r="F2" s="30"/>
      <c r="G2" s="51" t="s">
        <v>37</v>
      </c>
      <c r="H2" s="51"/>
      <c r="I2" s="51"/>
      <c r="J2" s="51"/>
      <c r="K2" s="51"/>
      <c r="L2" s="51"/>
      <c r="M2" s="30"/>
      <c r="N2" s="30"/>
      <c r="O2" s="30"/>
    </row>
    <row r="3" spans="1:15">
      <c r="A3" s="20" t="s">
        <v>17</v>
      </c>
      <c r="B3" s="7">
        <v>2900000</v>
      </c>
      <c r="C3" s="38"/>
      <c r="D3" s="15">
        <v>80.786206896551718</v>
      </c>
      <c r="E3" s="22">
        <f>+B3/100*$D$3</f>
        <v>2342800</v>
      </c>
      <c r="F3" s="30"/>
      <c r="G3" s="51"/>
      <c r="H3" s="51"/>
      <c r="I3" s="51"/>
      <c r="J3" s="51"/>
      <c r="K3" s="51"/>
      <c r="L3" s="51"/>
      <c r="M3" s="30"/>
      <c r="N3" s="30"/>
      <c r="O3" s="30"/>
    </row>
    <row r="4" spans="1:15" ht="15.75" thickBot="1">
      <c r="A4" s="20" t="s">
        <v>18</v>
      </c>
      <c r="B4" s="8">
        <v>2800000</v>
      </c>
      <c r="C4" s="39"/>
      <c r="D4" s="21"/>
      <c r="E4" s="22">
        <f>+B4/100*$D$3</f>
        <v>2262013.7931034481</v>
      </c>
      <c r="F4" s="30"/>
      <c r="G4" s="51"/>
      <c r="H4" s="51"/>
      <c r="I4" s="51"/>
      <c r="J4" s="51"/>
      <c r="K4" s="51"/>
      <c r="L4" s="51"/>
      <c r="M4" s="30"/>
      <c r="N4" s="30"/>
      <c r="O4" s="30"/>
    </row>
    <row r="5" spans="1:15">
      <c r="A5" s="17" t="s">
        <v>19</v>
      </c>
      <c r="B5" s="18" t="s">
        <v>9</v>
      </c>
      <c r="C5" s="18"/>
      <c r="D5" s="18" t="s">
        <v>12</v>
      </c>
      <c r="E5" s="23" t="s">
        <v>11</v>
      </c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5.75" thickBot="1">
      <c r="A6" s="9">
        <v>1</v>
      </c>
      <c r="B6" s="10">
        <v>2</v>
      </c>
      <c r="C6" s="10"/>
      <c r="D6" s="10">
        <v>2013</v>
      </c>
      <c r="E6" s="11" t="s">
        <v>10</v>
      </c>
      <c r="F6" s="30"/>
      <c r="G6" s="30" t="s">
        <v>29</v>
      </c>
      <c r="H6" s="30"/>
      <c r="I6" s="30"/>
      <c r="J6" s="30"/>
      <c r="K6" s="30"/>
      <c r="L6" s="30"/>
      <c r="M6" s="30"/>
      <c r="N6" s="30"/>
      <c r="O6" s="30"/>
    </row>
    <row r="7" spans="1:15" ht="15.75">
      <c r="A7" s="48" t="str">
        <f>IF(A6=1,"Skatteværdi for bolig 1","Skatteværdi for bolig 2")</f>
        <v>Skatteværdi for bolig 1</v>
      </c>
      <c r="B7" s="49"/>
      <c r="C7" s="49"/>
      <c r="D7" s="49"/>
      <c r="E7" s="5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>
      <c r="A8" s="20" t="s">
        <v>3</v>
      </c>
      <c r="B8" s="21" t="s">
        <v>14</v>
      </c>
      <c r="C8" s="21"/>
      <c r="D8" s="12">
        <v>5.0000000000000001E-3</v>
      </c>
      <c r="E8" s="22">
        <f>+IF($A$6=1,$E$3*D8,$E$4*D8)</f>
        <v>11714</v>
      </c>
      <c r="F8" s="30"/>
      <c r="G8" s="30" t="s">
        <v>30</v>
      </c>
      <c r="H8" s="30"/>
      <c r="I8" s="30"/>
      <c r="J8" s="30"/>
      <c r="K8" s="30"/>
      <c r="L8" s="30"/>
      <c r="M8" s="30"/>
      <c r="N8" s="30"/>
      <c r="O8" s="30"/>
    </row>
    <row r="9" spans="1:15" ht="15.75" thickBot="1">
      <c r="A9" s="20" t="s">
        <v>4</v>
      </c>
      <c r="B9" s="21" t="s">
        <v>14</v>
      </c>
      <c r="C9" s="21"/>
      <c r="D9" s="12">
        <v>2.5000000000000001E-3</v>
      </c>
      <c r="E9" s="22">
        <f>+IF($A$6=1,$E$3*D9,$E$4*D9)</f>
        <v>5857</v>
      </c>
      <c r="F9" s="30"/>
      <c r="G9" s="30" t="s">
        <v>31</v>
      </c>
      <c r="H9" s="30"/>
      <c r="I9" s="30"/>
      <c r="J9" s="30"/>
      <c r="K9" s="30"/>
      <c r="L9" s="30"/>
      <c r="M9" s="30"/>
      <c r="N9" s="30"/>
      <c r="O9" s="30"/>
    </row>
    <row r="10" spans="1:15" ht="15.75">
      <c r="A10" s="48" t="str">
        <f>IF(A6=1,"Husleje for bolig 1","Husleje for bolig 2")</f>
        <v>Husleje for bolig 1</v>
      </c>
      <c r="B10" s="49"/>
      <c r="C10" s="49"/>
      <c r="D10" s="49"/>
      <c r="E10" s="50"/>
      <c r="F10" s="2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20" t="str">
        <f>CONCATENATE(D6," husleje højsæson")</f>
        <v>2013 husleje højsæson</v>
      </c>
      <c r="B11" s="21" t="s">
        <v>14</v>
      </c>
      <c r="C11" s="21"/>
      <c r="D11" s="24"/>
      <c r="E11" s="13">
        <v>2600</v>
      </c>
      <c r="F11" s="2"/>
      <c r="G11" s="30" t="s">
        <v>32</v>
      </c>
      <c r="H11" s="30"/>
      <c r="I11" s="30"/>
      <c r="J11" s="30"/>
      <c r="K11" s="30"/>
      <c r="L11" s="30"/>
      <c r="M11" s="30"/>
      <c r="N11" s="30"/>
      <c r="O11" s="30"/>
    </row>
    <row r="12" spans="1:15" ht="15.75" thickBot="1">
      <c r="A12" s="20" t="str">
        <f>CONCATENATE(D6," husleje lavsæson")</f>
        <v>2013 husleje lavsæson</v>
      </c>
      <c r="B12" s="21" t="s">
        <v>14</v>
      </c>
      <c r="C12" s="21"/>
      <c r="D12" s="24"/>
      <c r="E12" s="13">
        <v>2200</v>
      </c>
      <c r="F12" s="2"/>
      <c r="G12" s="30" t="s">
        <v>33</v>
      </c>
      <c r="H12" s="30"/>
      <c r="I12" s="30"/>
      <c r="J12" s="30"/>
      <c r="K12" s="30"/>
      <c r="L12" s="30"/>
      <c r="M12" s="30"/>
      <c r="N12" s="30"/>
      <c r="O12" s="30"/>
    </row>
    <row r="13" spans="1:15" ht="15.75">
      <c r="A13" s="48" t="str">
        <f>CONCATENATE("Beregning af udgifter for en uge i bolig ",A6," for ",B6,D28)</f>
        <v>Beregning af udgifter for en uge i bolig 1 for 2 person</v>
      </c>
      <c r="B13" s="49"/>
      <c r="C13" s="49"/>
      <c r="D13" s="49"/>
      <c r="E13" s="50"/>
      <c r="F13" s="2"/>
      <c r="G13" s="30"/>
      <c r="H13" s="30"/>
      <c r="I13" s="30"/>
      <c r="J13" s="30"/>
      <c r="K13" s="30"/>
      <c r="L13" s="30"/>
      <c r="M13" s="30"/>
      <c r="N13" s="30"/>
      <c r="O13" s="30"/>
    </row>
    <row r="14" spans="1:15">
      <c r="A14" s="20" t="str">
        <f>IF($E$6="H",A8,A9)</f>
        <v>Skatteværdi lavsæson</v>
      </c>
      <c r="B14" s="21" t="s">
        <v>5</v>
      </c>
      <c r="C14" s="21"/>
      <c r="D14" s="24"/>
      <c r="E14" s="22">
        <f>IF($E$6="H",E8,E9)</f>
        <v>5857</v>
      </c>
      <c r="F14" s="2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20" t="str">
        <f>IF($E$6="H",A11,A12)</f>
        <v>2013 husleje lavsæson</v>
      </c>
      <c r="B15" s="21"/>
      <c r="C15" s="21"/>
      <c r="D15" s="21" t="s">
        <v>15</v>
      </c>
      <c r="E15" s="22">
        <f>IF($E$6="H",E11,E12)</f>
        <v>2200</v>
      </c>
      <c r="F15" s="2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15.75" thickBot="1">
      <c r="A16" s="25" t="s">
        <v>6</v>
      </c>
      <c r="B16" s="26"/>
      <c r="C16" s="26"/>
      <c r="D16" s="27"/>
      <c r="E16" s="34">
        <f>+E14-E15</f>
        <v>3657</v>
      </c>
      <c r="F16" s="2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15.75" thickTop="1">
      <c r="A17" s="20" t="s">
        <v>26</v>
      </c>
      <c r="B17" s="21" t="s">
        <v>7</v>
      </c>
      <c r="C17" s="21"/>
      <c r="D17" s="14">
        <v>0.56000000000000005</v>
      </c>
      <c r="E17" s="22">
        <f>+E16*D17</f>
        <v>2047.9200000000003</v>
      </c>
      <c r="F17" s="2"/>
      <c r="G17" s="30" t="s">
        <v>34</v>
      </c>
      <c r="H17" s="30"/>
      <c r="I17" s="30"/>
      <c r="J17" s="30"/>
      <c r="K17" s="30"/>
      <c r="L17" s="30"/>
      <c r="M17" s="30"/>
      <c r="N17" s="30"/>
      <c r="O17" s="30"/>
    </row>
    <row r="18" spans="1:15">
      <c r="A18" s="20" t="s">
        <v>23</v>
      </c>
      <c r="B18" s="21"/>
      <c r="C18" s="21"/>
      <c r="D18" s="24"/>
      <c r="E18" s="22">
        <f>+E17/B6</f>
        <v>1023.9600000000002</v>
      </c>
      <c r="F18" s="2"/>
      <c r="G18" s="30"/>
      <c r="H18" s="30"/>
      <c r="I18" s="30"/>
      <c r="J18" s="30"/>
      <c r="K18" s="30"/>
      <c r="L18" s="30"/>
      <c r="M18" s="30"/>
      <c r="N18" s="30"/>
      <c r="O18" s="30"/>
    </row>
    <row r="19" spans="1:15">
      <c r="A19" s="20"/>
      <c r="B19" s="21"/>
      <c r="C19" s="21"/>
      <c r="D19" s="24"/>
      <c r="E19" s="22"/>
      <c r="F19" s="2"/>
      <c r="G19" s="30"/>
      <c r="H19" s="30"/>
      <c r="I19" s="30"/>
      <c r="J19" s="30"/>
      <c r="K19" s="30"/>
      <c r="L19" s="30"/>
      <c r="M19" s="30"/>
      <c r="N19" s="30"/>
      <c r="O19" s="30"/>
    </row>
    <row r="20" spans="1:15">
      <c r="A20" s="20" t="s">
        <v>20</v>
      </c>
      <c r="B20" s="21"/>
      <c r="C20" s="21" t="s">
        <v>8</v>
      </c>
      <c r="D20" s="24"/>
      <c r="E20" s="22">
        <f>+E15+E17</f>
        <v>4247.92</v>
      </c>
      <c r="F20" s="2"/>
      <c r="G20" s="30"/>
      <c r="H20" s="30"/>
      <c r="I20" s="30"/>
      <c r="J20" s="30"/>
      <c r="K20" s="30"/>
      <c r="L20" s="30"/>
      <c r="M20" s="30"/>
      <c r="N20" s="30"/>
      <c r="O20" s="30"/>
    </row>
    <row r="21" spans="1:15">
      <c r="A21" s="20" t="s">
        <v>23</v>
      </c>
      <c r="B21" s="21"/>
      <c r="C21" s="21"/>
      <c r="D21" s="24"/>
      <c r="E21" s="22">
        <f>+E20/B6</f>
        <v>2123.96</v>
      </c>
      <c r="F21" s="2"/>
      <c r="G21" s="30"/>
      <c r="H21" s="30"/>
      <c r="I21" s="30"/>
      <c r="J21" s="30"/>
      <c r="K21" s="30"/>
      <c r="L21" s="30"/>
      <c r="M21" s="30"/>
      <c r="N21" s="30"/>
      <c r="O21" s="30"/>
    </row>
    <row r="22" spans="1:15">
      <c r="A22" s="20"/>
      <c r="B22" s="21"/>
      <c r="C22" s="21"/>
      <c r="D22" s="24"/>
      <c r="E22" s="22"/>
      <c r="F22" s="2"/>
      <c r="G22" s="30"/>
      <c r="H22" s="30"/>
      <c r="I22" s="30"/>
      <c r="J22" s="30"/>
      <c r="K22" s="30"/>
      <c r="L22" s="30"/>
      <c r="M22" s="30"/>
      <c r="N22" s="30"/>
      <c r="O22" s="30"/>
    </row>
    <row r="23" spans="1:15">
      <c r="A23" s="20" t="s">
        <v>25</v>
      </c>
      <c r="B23" s="21"/>
      <c r="C23" s="21" t="s">
        <v>8</v>
      </c>
      <c r="D23" s="24"/>
      <c r="E23" s="13">
        <v>0</v>
      </c>
      <c r="F23" s="2"/>
      <c r="G23" s="30" t="s">
        <v>35</v>
      </c>
      <c r="H23" s="30"/>
      <c r="I23" s="30"/>
      <c r="J23" s="30"/>
      <c r="K23" s="30"/>
      <c r="L23" s="30"/>
      <c r="M23" s="30"/>
      <c r="N23" s="30"/>
      <c r="O23" s="30"/>
    </row>
    <row r="24" spans="1:15">
      <c r="A24" s="20" t="s">
        <v>23</v>
      </c>
      <c r="B24" s="21"/>
      <c r="C24" s="21"/>
      <c r="D24" s="24"/>
      <c r="E24" s="22">
        <f>+E23/B6</f>
        <v>0</v>
      </c>
      <c r="F24" s="2"/>
      <c r="G24" s="30"/>
      <c r="H24" s="30"/>
      <c r="I24" s="30"/>
      <c r="J24" s="30"/>
      <c r="K24" s="30"/>
      <c r="L24" s="30"/>
      <c r="M24" s="30"/>
      <c r="N24" s="30"/>
      <c r="O24" s="30"/>
    </row>
    <row r="25" spans="1:15">
      <c r="A25" s="20"/>
      <c r="B25" s="21"/>
      <c r="C25" s="21"/>
      <c r="D25" s="24"/>
      <c r="E25" s="22"/>
      <c r="F25" s="2"/>
      <c r="G25" s="30"/>
      <c r="H25" s="30"/>
      <c r="I25" s="30"/>
      <c r="J25" s="30"/>
      <c r="K25" s="30"/>
      <c r="L25" s="30"/>
      <c r="M25" s="30"/>
      <c r="N25" s="30"/>
      <c r="O25" s="30"/>
    </row>
    <row r="26" spans="1:15">
      <c r="A26" s="20" t="s">
        <v>21</v>
      </c>
      <c r="B26" s="21"/>
      <c r="C26" s="21" t="s">
        <v>8</v>
      </c>
      <c r="D26" s="24"/>
      <c r="E26" s="22">
        <f>+E20+E23</f>
        <v>4247.92</v>
      </c>
      <c r="F26" s="2"/>
      <c r="G26" s="30"/>
      <c r="H26" s="30"/>
      <c r="I26" s="30"/>
      <c r="J26" s="30"/>
      <c r="K26" s="30"/>
      <c r="L26" s="30"/>
      <c r="M26" s="30"/>
      <c r="N26" s="30"/>
      <c r="O26" s="30"/>
    </row>
    <row r="27" spans="1:15">
      <c r="A27" s="16" t="s">
        <v>23</v>
      </c>
      <c r="B27" s="3"/>
      <c r="C27" s="3"/>
      <c r="D27" s="4"/>
      <c r="E27" s="5">
        <f>+E26/B6</f>
        <v>2123.96</v>
      </c>
      <c r="F27" s="2"/>
      <c r="G27" s="30"/>
      <c r="H27" s="30"/>
      <c r="I27" s="30"/>
      <c r="J27" s="30"/>
      <c r="K27" s="30"/>
      <c r="L27" s="30"/>
      <c r="M27" s="30"/>
      <c r="N27" s="30"/>
      <c r="O27" s="30"/>
    </row>
    <row r="28" spans="1:15">
      <c r="A28" s="20" t="s">
        <v>27</v>
      </c>
      <c r="B28" s="21"/>
      <c r="C28" s="21"/>
      <c r="D28" s="36" t="s">
        <v>24</v>
      </c>
      <c r="E28" s="13">
        <v>0</v>
      </c>
      <c r="F28" s="2"/>
      <c r="G28" s="30" t="s">
        <v>36</v>
      </c>
      <c r="H28" s="30"/>
      <c r="I28" s="30"/>
      <c r="J28" s="30"/>
      <c r="K28" s="30"/>
      <c r="L28" s="30"/>
      <c r="M28" s="30"/>
      <c r="N28" s="30"/>
      <c r="O28" s="30"/>
    </row>
    <row r="29" spans="1:15" ht="15.75" thickBot="1">
      <c r="A29" s="28" t="s">
        <v>28</v>
      </c>
      <c r="B29" s="37"/>
      <c r="C29" s="29"/>
      <c r="D29" s="29" t="s">
        <v>22</v>
      </c>
      <c r="E29" s="33">
        <f>ROUNDUP(E27-E28,0)</f>
        <v>2124</v>
      </c>
      <c r="F29" s="2"/>
      <c r="G29" s="30"/>
      <c r="H29" s="30"/>
      <c r="I29" s="30"/>
      <c r="J29" s="30"/>
      <c r="K29" s="30"/>
      <c r="L29" s="30"/>
      <c r="M29" s="30"/>
      <c r="N29" s="30"/>
      <c r="O29" s="30"/>
    </row>
    <row r="30" spans="1:15">
      <c r="A30" s="2"/>
      <c r="B30" s="2"/>
      <c r="C30" s="2"/>
      <c r="D30" s="2"/>
      <c r="E30" s="31"/>
      <c r="F30" s="2"/>
      <c r="G30" s="30"/>
      <c r="H30" s="30"/>
      <c r="I30" s="30"/>
      <c r="J30" s="30"/>
      <c r="K30" s="30"/>
      <c r="L30" s="30"/>
      <c r="M30" s="30"/>
      <c r="N30" s="30"/>
      <c r="O30" s="30"/>
    </row>
    <row r="31" spans="1:15">
      <c r="A31" s="30"/>
      <c r="B31" s="42"/>
      <c r="C31" s="42"/>
      <c r="D31" s="42"/>
      <c r="E31" s="32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>
      <c r="A32" s="30"/>
      <c r="B32" s="42" t="s">
        <v>40</v>
      </c>
      <c r="C32" s="42"/>
      <c r="D32" s="42"/>
      <c r="E32" s="32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>
      <c r="A33" s="30"/>
      <c r="B33" s="43" t="s">
        <v>41</v>
      </c>
      <c r="C33" s="43"/>
      <c r="D33" s="43"/>
      <c r="E33" s="32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ht="18.75">
      <c r="A34" s="30"/>
      <c r="B34" s="44" t="s">
        <v>42</v>
      </c>
      <c r="C34" s="44"/>
      <c r="D34" s="44"/>
      <c r="E34" s="32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>
      <c r="A35" s="40" t="s">
        <v>22</v>
      </c>
      <c r="B35" s="30"/>
      <c r="C35" s="30"/>
      <c r="D35" s="30"/>
      <c r="E35" s="32"/>
      <c r="F35" s="30"/>
      <c r="G35" s="30"/>
      <c r="H35" s="30"/>
      <c r="I35" s="30"/>
      <c r="J35" s="30"/>
      <c r="K35" s="30"/>
      <c r="L35" s="30"/>
      <c r="M35" s="30"/>
      <c r="N35" s="41" t="s">
        <v>39</v>
      </c>
      <c r="O35" s="41"/>
    </row>
  </sheetData>
  <mergeCells count="11">
    <mergeCell ref="A1:E1"/>
    <mergeCell ref="A13:E13"/>
    <mergeCell ref="A7:E7"/>
    <mergeCell ref="A10:E10"/>
    <mergeCell ref="G2:L4"/>
    <mergeCell ref="G1:L1"/>
    <mergeCell ref="N35:O35"/>
    <mergeCell ref="B31:D31"/>
    <mergeCell ref="B32:D32"/>
    <mergeCell ref="B33:D33"/>
    <mergeCell ref="B34:D34"/>
  </mergeCells>
  <hyperlinks>
    <hyperlink ref="B3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Feriebolig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dcterms:created xsi:type="dcterms:W3CDTF">2012-09-23T11:11:44Z</dcterms:created>
  <dcterms:modified xsi:type="dcterms:W3CDTF">2018-09-19T19:43:00Z</dcterms:modified>
</cp:coreProperties>
</file>